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80" yWindow="330" windowWidth="12555" windowHeight="10755"/>
  </bookViews>
  <sheets>
    <sheet name="Inmatnig och resultat" sheetId="1" r:id="rId1"/>
    <sheet name="Fasta data" sheetId="2" state="hidden" r:id="rId2"/>
  </sheets>
  <calcPr calcId="145621"/>
</workbook>
</file>

<file path=xl/calcChain.xml><?xml version="1.0" encoding="utf-8"?>
<calcChain xmlns="http://schemas.openxmlformats.org/spreadsheetml/2006/main">
  <c r="C9" i="1" l="1"/>
  <c r="C20" i="1" l="1"/>
  <c r="J20" i="1" s="1"/>
  <c r="C19" i="1"/>
  <c r="J19" i="1" s="1"/>
  <c r="C18" i="1"/>
  <c r="J18" i="1" s="1"/>
  <c r="C17" i="1"/>
  <c r="J17" i="1" s="1"/>
  <c r="C16" i="1"/>
  <c r="J16" i="1" s="1"/>
  <c r="C15" i="1"/>
  <c r="J15" i="1" s="1"/>
  <c r="C14" i="1"/>
  <c r="J14" i="1" s="1"/>
  <c r="H18" i="1" l="1"/>
  <c r="L18" i="1"/>
  <c r="H19" i="1"/>
  <c r="L19" i="1"/>
  <c r="H20" i="1"/>
  <c r="L20" i="1"/>
  <c r="H14" i="1"/>
  <c r="L14" i="1"/>
  <c r="H15" i="1"/>
  <c r="L15" i="1"/>
  <c r="H16" i="1"/>
  <c r="L16" i="1"/>
  <c r="H17" i="1"/>
  <c r="L17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<sst xmlns="http://schemas.openxmlformats.org/spreadsheetml/2006/main" count="66" uniqueCount="50">
  <si>
    <t>Sektioner</t>
  </si>
  <si>
    <t>Längd sektion, mm</t>
  </si>
  <si>
    <t>Bredd sektion, mm</t>
  </si>
  <si>
    <t>Antal nivåer</t>
  </si>
  <si>
    <t>2, kräver takhöjd, mm</t>
  </si>
  <si>
    <t>3, kräver takhöjd, mm</t>
  </si>
  <si>
    <t>4, kräver takhöjd, mm</t>
  </si>
  <si>
    <t>5, kräver takhöjd, mm</t>
  </si>
  <si>
    <t>6, kräver takhöjd, mm</t>
  </si>
  <si>
    <t>7, kräver takhöjd, mm</t>
  </si>
  <si>
    <t>8, kräver takhöjd, mm</t>
  </si>
  <si>
    <t>Arbetsgång, mm</t>
  </si>
  <si>
    <t>Arbetsgång framför hyllrader, mm</t>
  </si>
  <si>
    <t>Däcksatser per sektion</t>
  </si>
  <si>
    <t>Ger antal däcksatser:</t>
  </si>
  <si>
    <t>Fyll i de gula fälten:</t>
  </si>
  <si>
    <t>hjul</t>
  </si>
  <si>
    <t>dvs.</t>
  </si>
  <si>
    <r>
      <t>Vid fri takhöjd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2.5m</t>
    </r>
  </si>
  <si>
    <r>
      <t xml:space="preserve">Vid fri takhöjd </t>
    </r>
    <r>
      <rPr>
        <b/>
        <sz val="12"/>
        <color theme="1"/>
        <rFont val="Calibri"/>
        <family val="2"/>
        <scheme val="minor"/>
      </rPr>
      <t>3.5m</t>
    </r>
  </si>
  <si>
    <r>
      <t xml:space="preserve">Vid fri takhöjd </t>
    </r>
    <r>
      <rPr>
        <b/>
        <sz val="12"/>
        <color theme="1"/>
        <rFont val="Calibri"/>
        <family val="2"/>
        <scheme val="minor"/>
      </rPr>
      <t>4.5m</t>
    </r>
  </si>
  <si>
    <r>
      <t>Vid fri takhöjd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5.5m</t>
    </r>
  </si>
  <si>
    <r>
      <t xml:space="preserve">Vid fri takhöjd </t>
    </r>
    <r>
      <rPr>
        <b/>
        <sz val="12"/>
        <color theme="1"/>
        <rFont val="Calibri"/>
        <family val="2"/>
        <scheme val="minor"/>
      </rPr>
      <t>6.5m</t>
    </r>
  </si>
  <si>
    <r>
      <t xml:space="preserve">Vid fri takhöjd </t>
    </r>
    <r>
      <rPr>
        <b/>
        <sz val="12"/>
        <color theme="1"/>
        <rFont val="Calibri"/>
        <family val="2"/>
        <scheme val="minor"/>
      </rPr>
      <t>7.5m</t>
    </r>
  </si>
  <si>
    <r>
      <t xml:space="preserve">Vid fri takhöjd </t>
    </r>
    <r>
      <rPr>
        <b/>
        <sz val="12"/>
        <color theme="1"/>
        <rFont val="Calibri"/>
        <family val="2"/>
        <scheme val="minor"/>
      </rPr>
      <t>8.5m</t>
    </r>
  </si>
  <si>
    <r>
      <rPr>
        <b/>
        <i/>
        <sz val="14"/>
        <color theme="1"/>
        <rFont val="Calibri"/>
        <family val="2"/>
        <scheme val="minor"/>
      </rPr>
      <t>Guide</t>
    </r>
    <r>
      <rPr>
        <sz val="11"/>
        <color theme="1"/>
        <rFont val="Calibri"/>
        <family val="2"/>
        <scheme val="minor"/>
      </rPr>
      <t xml:space="preserve"> för att beräkna antal däcksater för lokal beroende på längd, bredd och fri takhöjd.</t>
    </r>
  </si>
  <si>
    <t>placering av dörrar, portar och andra detaljer i lokalen. Också beroende på önskade däckstorlekar.</t>
  </si>
  <si>
    <t>Faktor</t>
  </si>
  <si>
    <t>DWG@frendix.se</t>
  </si>
  <si>
    <t xml:space="preserve">Maila gärna DWG ritning  till : </t>
  </si>
  <si>
    <t>Lägg med skiss om du vill ha någon yta fri för däckmaskiner eller annat.</t>
  </si>
  <si>
    <t>Mått</t>
  </si>
  <si>
    <t xml:space="preserve">Mail: </t>
  </si>
  <si>
    <t xml:space="preserve">kalkyl@frendix.se </t>
  </si>
  <si>
    <t>Version 2019.02</t>
  </si>
  <si>
    <t>Lokal längd, mm</t>
  </si>
  <si>
    <t>Lokal djup, mm</t>
  </si>
  <si>
    <t xml:space="preserve">Däcksatser </t>
  </si>
  <si>
    <t>per m² :</t>
  </si>
  <si>
    <t>Med fasta hyllor</t>
  </si>
  <si>
    <t>Med flyttbara hyllor</t>
  </si>
  <si>
    <t>Antal däcksatser</t>
  </si>
  <si>
    <t xml:space="preserve">Lokalens storlek i m² </t>
  </si>
  <si>
    <t>m²</t>
  </si>
  <si>
    <t>mm</t>
  </si>
  <si>
    <t>Detta är ungefärligt värde. För exakta kalkyler och skisser kontakta oss på:</t>
  </si>
  <si>
    <t>Telefon:   08-504 900 60</t>
  </si>
  <si>
    <r>
      <rPr>
        <b/>
        <sz val="11"/>
        <color theme="1"/>
        <rFont val="Calibri"/>
        <family val="2"/>
        <scheme val="minor"/>
      </rPr>
      <t>OBS!</t>
    </r>
    <r>
      <rPr>
        <sz val="11"/>
        <color theme="1"/>
        <rFont val="Calibri"/>
        <family val="2"/>
        <scheme val="minor"/>
      </rPr>
      <t xml:space="preserve"> Resultatet är bara en vägledning. Det korrekta antalet däcksatser variera beroende på</t>
    </r>
  </si>
  <si>
    <t>Copyright FRENDIX Sweden 2018</t>
  </si>
  <si>
    <t>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</si>
</sst>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/>
      <bottom style="thin">
        <color indexed="64"/>
      </bottom>
      <diagonal/>
    </border>
    <border>
      <left style="thin">
        <color indexed="64"/>
      </left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 style="thin">
        <color indexed="6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/>
      <right style="medium">
        <color theme="4"/>
      </right>
      <top style="thin">
        <color indexed="64"/>
      </top>
      <bottom style="thin">
        <color indexed="64"/>
      </bottom>
      <diagonal/>
    </border>
    <border>
      <left/>
      <right style="medium">
        <color theme="4"/>
      </right>
      <top/>
      <bottom style="thin">
        <color indexed="64"/>
      </bottom>
      <diagonal/>
    </border>
    <border>
      <left/>
      <right style="medium">
        <color theme="4"/>
      </right>
      <top style="thin">
        <color indexed="64"/>
      </top>
      <bottom style="medium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theme="4"/>
      </left>
      <right/>
      <top style="thin">
        <color indexed="64"/>
      </top>
      <bottom style="double">
        <color theme="4"/>
      </bottom>
      <diagonal/>
    </border>
    <border>
      <left style="medium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theme="4"/>
      </left>
      <right/>
      <top/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/>
      <bottom style="thin">
        <color indexed="64"/>
      </bottom>
      <diagonal/>
    </border>
    <border>
      <left style="medium">
        <color theme="4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wrapText="1"/>
    </xf>
    <xf numFmtId="0" fontId="0" fillId="3" borderId="0" xfId="0" applyFill="1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2" fillId="0" borderId="0" xfId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" xfId="0" applyBorder="1"/>
    <xf numFmtId="1" fontId="5" fillId="0" borderId="1" xfId="0" applyNumberFormat="1" applyFont="1" applyBorder="1"/>
    <xf numFmtId="0" fontId="0" fillId="4" borderId="2" xfId="0" applyFill="1" applyBorder="1"/>
    <xf numFmtId="1" fontId="5" fillId="4" borderId="2" xfId="0" applyNumberFormat="1" applyFont="1" applyFill="1" applyBorder="1"/>
    <xf numFmtId="0" fontId="0" fillId="0" borderId="2" xfId="0" applyBorder="1"/>
    <xf numFmtId="1" fontId="5" fillId="0" borderId="2" xfId="0" applyNumberFormat="1" applyFont="1" applyBorder="1"/>
    <xf numFmtId="0" fontId="0" fillId="4" borderId="0" xfId="0" applyFill="1" applyBorder="1"/>
    <xf numFmtId="0" fontId="1" fillId="0" borderId="3" xfId="0" applyFont="1" applyBorder="1"/>
    <xf numFmtId="0" fontId="0" fillId="0" borderId="4" xfId="0" applyBorder="1"/>
    <xf numFmtId="11" fontId="0" fillId="0" borderId="5" xfId="0" applyNumberFormat="1" applyBorder="1" applyAlignment="1">
      <alignment horizontal="center"/>
    </xf>
    <xf numFmtId="0" fontId="0" fillId="0" borderId="6" xfId="0" applyBorder="1"/>
    <xf numFmtId="11" fontId="11" fillId="0" borderId="7" xfId="0" applyNumberFormat="1" applyFont="1" applyBorder="1" applyAlignment="1">
      <alignment horizontal="center"/>
    </xf>
    <xf numFmtId="2" fontId="7" fillId="4" borderId="9" xfId="0" applyNumberFormat="1" applyFont="1" applyFill="1" applyBorder="1"/>
    <xf numFmtId="2" fontId="7" fillId="0" borderId="10" xfId="0" applyNumberFormat="1" applyFont="1" applyBorder="1"/>
    <xf numFmtId="2" fontId="7" fillId="4" borderId="11" xfId="0" applyNumberFormat="1" applyFont="1" applyFill="1" applyBorder="1"/>
    <xf numFmtId="2" fontId="7" fillId="0" borderId="9" xfId="0" applyNumberFormat="1" applyFont="1" applyBorder="1"/>
    <xf numFmtId="0" fontId="0" fillId="4" borderId="13" xfId="0" applyFill="1" applyBorder="1"/>
    <xf numFmtId="1" fontId="5" fillId="4" borderId="13" xfId="0" applyNumberFormat="1" applyFont="1" applyFill="1" applyBorder="1"/>
    <xf numFmtId="2" fontId="7" fillId="4" borderId="14" xfId="0" applyNumberFormat="1" applyFont="1" applyFill="1" applyBorder="1"/>
    <xf numFmtId="0" fontId="0" fillId="0" borderId="5" xfId="0" applyBorder="1"/>
    <xf numFmtId="0" fontId="0" fillId="0" borderId="7" xfId="0" applyBorder="1"/>
    <xf numFmtId="0" fontId="0" fillId="4" borderId="15" xfId="0" applyFill="1" applyBorder="1"/>
    <xf numFmtId="0" fontId="0" fillId="0" borderId="16" xfId="0" applyBorder="1"/>
    <xf numFmtId="0" fontId="0" fillId="4" borderId="7" xfId="0" applyFill="1" applyBorder="1"/>
    <xf numFmtId="0" fontId="2" fillId="0" borderId="15" xfId="1" applyBorder="1"/>
    <xf numFmtId="0" fontId="0" fillId="0" borderId="15" xfId="0" applyBorder="1"/>
    <xf numFmtId="0" fontId="0" fillId="4" borderId="17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/>
    <xf numFmtId="1" fontId="0" fillId="3" borderId="0" xfId="0" applyNumberFormat="1" applyFill="1" applyBorder="1"/>
    <xf numFmtId="0" fontId="0" fillId="0" borderId="3" xfId="0" applyBorder="1"/>
    <xf numFmtId="0" fontId="6" fillId="0" borderId="6" xfId="1" applyFont="1" applyBorder="1" applyProtection="1">
      <protection locked="0"/>
    </xf>
    <xf numFmtId="0" fontId="0" fillId="0" borderId="12" xfId="0" applyBorder="1"/>
    <xf numFmtId="0" fontId="0" fillId="0" borderId="22" xfId="0" applyBorder="1"/>
    <xf numFmtId="0" fontId="0" fillId="0" borderId="23" xfId="0" applyBorder="1"/>
    <xf numFmtId="0" fontId="0" fillId="0" borderId="8" xfId="0" applyBorder="1" applyAlignment="1">
      <alignment horizontal="right"/>
    </xf>
    <xf numFmtId="1" fontId="0" fillId="5" borderId="24" xfId="0" applyNumberFormat="1" applyFill="1" applyBorder="1"/>
    <xf numFmtId="0" fontId="0" fillId="4" borderId="25" xfId="0" applyFill="1" applyBorder="1" applyAlignment="1">
      <alignment horizontal="right"/>
    </xf>
    <xf numFmtId="1" fontId="4" fillId="4" borderId="26" xfId="0" applyNumberFormat="1" applyFont="1" applyFill="1" applyBorder="1"/>
    <xf numFmtId="1" fontId="4" fillId="0" borderId="27" xfId="0" applyNumberFormat="1" applyFont="1" applyBorder="1"/>
    <xf numFmtId="1" fontId="4" fillId="4" borderId="27" xfId="0" applyNumberFormat="1" applyFont="1" applyFill="1" applyBorder="1"/>
    <xf numFmtId="0" fontId="0" fillId="4" borderId="28" xfId="0" applyFill="1" applyBorder="1" applyAlignment="1">
      <alignment horizontal="right"/>
    </xf>
    <xf numFmtId="1" fontId="4" fillId="4" borderId="29" xfId="0" applyNumberFormat="1" applyFont="1" applyFill="1" applyBorder="1"/>
    <xf numFmtId="0" fontId="0" fillId="0" borderId="28" xfId="0" applyBorder="1" applyAlignment="1">
      <alignment horizontal="right"/>
    </xf>
    <xf numFmtId="1" fontId="4" fillId="0" borderId="29" xfId="0" applyNumberFormat="1" applyFont="1" applyBorder="1"/>
    <xf numFmtId="0" fontId="0" fillId="0" borderId="30" xfId="0" applyBorder="1" applyAlignment="1">
      <alignment horizontal="right"/>
    </xf>
    <xf numFmtId="11" fontId="0" fillId="0" borderId="31" xfId="0" applyNumberFormat="1" applyBorder="1" applyAlignment="1">
      <alignment horizontal="center"/>
    </xf>
    <xf numFmtId="11" fontId="11" fillId="0" borderId="32" xfId="0" applyNumberFormat="1" applyFont="1" applyBorder="1" applyAlignment="1">
      <alignment horizontal="center"/>
    </xf>
    <xf numFmtId="2" fontId="7" fillId="4" borderId="33" xfId="0" applyNumberFormat="1" applyFont="1" applyFill="1" applyBorder="1"/>
    <xf numFmtId="2" fontId="7" fillId="0" borderId="34" xfId="0" applyNumberFormat="1" applyFont="1" applyBorder="1"/>
    <xf numFmtId="2" fontId="7" fillId="4" borderId="32" xfId="0" applyNumberFormat="1" applyFont="1" applyFill="1" applyBorder="1"/>
    <xf numFmtId="2" fontId="7" fillId="0" borderId="33" xfId="0" applyNumberFormat="1" applyFont="1" applyBorder="1"/>
    <xf numFmtId="2" fontId="7" fillId="4" borderId="35" xfId="0" applyNumberFormat="1" applyFont="1" applyFill="1" applyBorder="1"/>
    <xf numFmtId="0" fontId="0" fillId="0" borderId="0" xfId="0" applyBorder="1" applyProtection="1">
      <protection locked="0"/>
    </xf>
    <xf numFmtId="0" fontId="0" fillId="5" borderId="22" xfId="0" applyFill="1" applyBorder="1"/>
    <xf numFmtId="0" fontId="0" fillId="6" borderId="36" xfId="0" applyFill="1" applyBorder="1"/>
    <xf numFmtId="0" fontId="0" fillId="6" borderId="37" xfId="0" applyFill="1" applyBorder="1"/>
    <xf numFmtId="0" fontId="0" fillId="6" borderId="38" xfId="0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2A08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https://www.frendix.se/index.php/frendix-dacklagersyste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476249</xdr:colOff>
      <xdr:row>5</xdr:row>
      <xdr:rowOff>114300</xdr:rowOff>
    </xdr:from>
    <xdr:to>
      <xdr:col>11</xdr:col>
      <xdr:colOff>485774</xdr:colOff>
      <xdr:row>8</xdr:row>
      <xdr:rowOff>135288</xdr:rowOff>
    </xdr:to>
    <xdr:pic>
      <xdr:nvPicPr>
        <xdr:cNvPr id="3" name="Bildobjekt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4" y="1143000"/>
          <a:ext cx="2047875" cy="60201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19050</xdr:rowOff>
    </xdr:from>
    <xdr:to>
      <xdr:col>1</xdr:col>
      <xdr:colOff>1152525</xdr:colOff>
      <xdr:row>22</xdr:row>
      <xdr:rowOff>302126</xdr:rowOff>
    </xdr:to>
    <xdr:pic>
      <xdr:nvPicPr>
        <xdr:cNvPr id="2" name="Bildobjekt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4762500"/>
          <a:ext cx="1152525" cy="283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WG@frendix.se" TargetMode="External"/><Relationship Id="rId2" Type="http://schemas.openxmlformats.org/officeDocument/2006/relationships/hyperlink" Target="mailto:kalkyl@frendix.se" TargetMode="External"/><Relationship Id="rId1" Type="http://schemas.openxmlformats.org/officeDocument/2006/relationships/hyperlink" Target="mailto:DWG@frendix.se?subject=Jag%20mailar%20DWG%20skiss%20f&#246;r%20t&#228;nkt%20d&#228;ckhotell.%20Ge%20mig%20f&#246;slag%20p&#229;%20l&#246;sning.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lkyl@frendix.se?subject=Jag%20vill%20ha%20f&#246;rslag%20och%20kalkyl%20p&#229;%20hur%20m&#229;nga%20d&#228;cksatser%20jag%20f&#229;r%20plats%20med.%20Kontakta%20mig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B1:L27"/>
  <sheetViews>
    <sheetView tabSelected="1" workbookViewId="0">
      <selection activeCell="C7" sqref="C7"/>
    </sheetView>
  </sheetViews>
  <sheetFormatPr defaultRowHeight="15" x14ac:dyDescent="0.25"/>
  <cols>
    <col min="2" max="2" width="21.140625" bestFit="1" customWidth="1"/>
    <col min="3" max="3" width="11.7109375" customWidth="1"/>
    <col min="4" max="4" width="4" customWidth="1"/>
    <col min="5" max="5" width="4.7109375" customWidth="1"/>
    <col min="6" max="6" width="8.5703125" customWidth="1"/>
    <col min="7" max="7" width="6.85546875" customWidth="1"/>
    <col min="8" max="8" width="10.85546875" customWidth="1"/>
    <col min="9" max="9" width="2.85546875" customWidth="1"/>
    <col min="10" max="10" width="10.5703125" customWidth="1"/>
    <col min="11" max="11" width="6.28515625" customWidth="1"/>
    <col min="12" max="12" width="11" customWidth="1"/>
  </cols>
  <sheetData>
    <row r="1" spans="2:12" ht="15.75" thickBot="1" x14ac:dyDescent="0.3"/>
    <row r="2" spans="2:12" ht="18.75" x14ac:dyDescent="0.3">
      <c r="B2" s="41" t="s">
        <v>25</v>
      </c>
      <c r="C2" s="17"/>
      <c r="D2" s="17"/>
      <c r="E2" s="17"/>
      <c r="F2" s="17"/>
      <c r="G2" s="17"/>
      <c r="H2" s="17"/>
      <c r="I2" s="17"/>
      <c r="J2" s="17"/>
      <c r="K2" s="17"/>
      <c r="L2" s="28"/>
    </row>
    <row r="3" spans="2:12" x14ac:dyDescent="0.25">
      <c r="B3" s="19" t="s">
        <v>47</v>
      </c>
      <c r="C3" s="3"/>
      <c r="D3" s="3"/>
      <c r="E3" s="3"/>
      <c r="F3" s="3"/>
      <c r="G3" s="3"/>
      <c r="H3" s="3"/>
      <c r="I3" s="3"/>
      <c r="J3" s="3"/>
      <c r="K3" s="3"/>
      <c r="L3" s="29"/>
    </row>
    <row r="4" spans="2:12" ht="15.75" thickBot="1" x14ac:dyDescent="0.3"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2:12" ht="15.75" thickBot="1" x14ac:dyDescent="0.3"/>
    <row r="6" spans="2:12" x14ac:dyDescent="0.25">
      <c r="B6" s="16" t="s">
        <v>15</v>
      </c>
      <c r="C6" s="17"/>
      <c r="D6" s="17"/>
      <c r="E6" s="17"/>
      <c r="F6" s="17"/>
      <c r="G6" s="17"/>
      <c r="H6" s="17"/>
      <c r="I6" s="17"/>
      <c r="J6" s="17"/>
      <c r="K6" s="17"/>
      <c r="L6" s="28"/>
    </row>
    <row r="7" spans="2:12" x14ac:dyDescent="0.25">
      <c r="B7" s="46" t="s">
        <v>35</v>
      </c>
      <c r="C7" s="36">
        <v>39000</v>
      </c>
      <c r="D7" s="37" t="s">
        <v>44</v>
      </c>
      <c r="E7" s="3"/>
      <c r="F7" s="3"/>
      <c r="G7" s="3"/>
      <c r="H7" s="3"/>
      <c r="I7" s="3"/>
      <c r="J7" s="3"/>
      <c r="K7" s="3"/>
      <c r="L7" s="29"/>
    </row>
    <row r="8" spans="2:12" ht="15.75" thickBot="1" x14ac:dyDescent="0.3">
      <c r="B8" s="46" t="s">
        <v>36</v>
      </c>
      <c r="C8" s="38">
        <v>18000</v>
      </c>
      <c r="D8" s="39" t="s">
        <v>44</v>
      </c>
      <c r="E8" s="3"/>
      <c r="F8" s="3"/>
      <c r="G8" s="3"/>
      <c r="H8" s="3"/>
      <c r="I8" s="3"/>
      <c r="J8" s="3"/>
      <c r="K8" s="3"/>
      <c r="L8" s="29"/>
    </row>
    <row r="9" spans="2:12" ht="15.75" thickBot="1" x14ac:dyDescent="0.3">
      <c r="B9" s="43" t="s">
        <v>42</v>
      </c>
      <c r="C9" s="47">
        <f>(C7*C8)/1000000</f>
        <v>702</v>
      </c>
      <c r="D9" s="65" t="s">
        <v>43</v>
      </c>
      <c r="E9" s="66"/>
      <c r="F9" s="67" t="s">
        <v>49</v>
      </c>
      <c r="G9" s="68"/>
      <c r="H9" s="44"/>
      <c r="I9" s="44"/>
      <c r="J9" s="44"/>
      <c r="K9" s="44"/>
      <c r="L9" s="45"/>
    </row>
    <row r="10" spans="2:12" x14ac:dyDescent="0.25">
      <c r="C10" s="40"/>
      <c r="D10" s="2"/>
    </row>
    <row r="11" spans="2:12" ht="19.5" thickBot="1" x14ac:dyDescent="0.35">
      <c r="C11" s="5" t="s">
        <v>14</v>
      </c>
    </row>
    <row r="12" spans="2:12" x14ac:dyDescent="0.25">
      <c r="C12" s="16" t="s">
        <v>40</v>
      </c>
      <c r="D12" s="17"/>
      <c r="E12" s="17"/>
      <c r="F12" s="17"/>
      <c r="G12" s="17"/>
      <c r="H12" s="57" t="s">
        <v>37</v>
      </c>
      <c r="I12" s="3"/>
      <c r="J12" s="16" t="s">
        <v>39</v>
      </c>
      <c r="K12" s="28"/>
      <c r="L12" s="18" t="s">
        <v>37</v>
      </c>
    </row>
    <row r="13" spans="2:12" x14ac:dyDescent="0.25">
      <c r="C13" s="19" t="s">
        <v>41</v>
      </c>
      <c r="D13" s="3"/>
      <c r="E13" s="3"/>
      <c r="F13" s="3"/>
      <c r="G13" s="3"/>
      <c r="H13" s="58" t="s">
        <v>38</v>
      </c>
      <c r="J13" s="19" t="s">
        <v>41</v>
      </c>
      <c r="K13" s="29"/>
      <c r="L13" s="20" t="s">
        <v>38</v>
      </c>
    </row>
    <row r="14" spans="2:12" ht="19.5" thickBot="1" x14ac:dyDescent="0.35">
      <c r="B14" s="48" t="s">
        <v>18</v>
      </c>
      <c r="C14" s="49">
        <f>((((C7-'Fasta data'!C15)/'Fasta data'!C4)*((C8-'Fasta data'!C16)/'Fasta data'!C3))*12)*'Fasta data'!E7</f>
        <v>2179.591421547851</v>
      </c>
      <c r="D14" s="11"/>
      <c r="E14" s="11" t="s">
        <v>17</v>
      </c>
      <c r="F14" s="12">
        <f>4*C14</f>
        <v>8718.3656861914042</v>
      </c>
      <c r="G14" s="11" t="s">
        <v>16</v>
      </c>
      <c r="H14" s="59">
        <f>C14/(C7*C8)*1000000</f>
        <v>3.1048310848259986</v>
      </c>
      <c r="I14" s="11"/>
      <c r="J14" s="49">
        <f t="shared" ref="J14:J20" si="0">C14*55.7%</f>
        <v>1214.0324218021531</v>
      </c>
      <c r="K14" s="30"/>
      <c r="L14" s="21">
        <f>J14/(C7*C8)*1000000</f>
        <v>1.7293909142480812</v>
      </c>
    </row>
    <row r="15" spans="2:12" ht="20.25" thickTop="1" thickBot="1" x14ac:dyDescent="0.35">
      <c r="B15" s="56" t="s">
        <v>19</v>
      </c>
      <c r="C15" s="50">
        <f>((((C7-'Fasta data'!C15)/'Fasta data'!C4)*((C8-'Fasta data'!C16)/'Fasta data'!C3))*18)*'Fasta data'!E8</f>
        <v>3269.3871323217772</v>
      </c>
      <c r="D15" s="9"/>
      <c r="E15" s="9" t="s">
        <v>17</v>
      </c>
      <c r="F15" s="10">
        <f t="shared" ref="F15:F20" si="1">4*C15</f>
        <v>13077.548529287109</v>
      </c>
      <c r="G15" s="9" t="s">
        <v>16</v>
      </c>
      <c r="H15" s="60">
        <f>C15/(C7*C8)*1000000</f>
        <v>4.6572466272389983</v>
      </c>
      <c r="I15" s="9"/>
      <c r="J15" s="50">
        <f t="shared" si="0"/>
        <v>1821.0486327032302</v>
      </c>
      <c r="K15" s="31"/>
      <c r="L15" s="22">
        <f>J15/(C7*C8)*1000000</f>
        <v>2.5940863713721227</v>
      </c>
    </row>
    <row r="16" spans="2:12" ht="20.25" thickTop="1" thickBot="1" x14ac:dyDescent="0.35">
      <c r="B16" s="52" t="s">
        <v>20</v>
      </c>
      <c r="C16" s="53">
        <f>((((C7-'Fasta data'!C15)/'Fasta data'!C4)*((C8-'Fasta data'!C16)/'Fasta data'!C3))*24)*'Fasta data'!E9</f>
        <v>4359.1828430957021</v>
      </c>
      <c r="D16" s="11"/>
      <c r="E16" s="11" t="s">
        <v>17</v>
      </c>
      <c r="F16" s="12">
        <f t="shared" si="1"/>
        <v>17436.731372382808</v>
      </c>
      <c r="G16" s="11" t="s">
        <v>16</v>
      </c>
      <c r="H16" s="61">
        <f>C16/(C7*C8)*1000000</f>
        <v>6.2096621696519971</v>
      </c>
      <c r="I16" s="15"/>
      <c r="J16" s="51">
        <f t="shared" si="0"/>
        <v>2428.0648436043061</v>
      </c>
      <c r="K16" s="32"/>
      <c r="L16" s="23">
        <f>J16/(C7*C8)*1000000</f>
        <v>3.4587818284961624</v>
      </c>
    </row>
    <row r="17" spans="2:12" ht="20.25" thickTop="1" thickBot="1" x14ac:dyDescent="0.35">
      <c r="B17" s="54" t="s">
        <v>21</v>
      </c>
      <c r="C17" s="55">
        <f>((((C7-'Fasta data'!C15)/'Fasta data'!C4)*((C8-'Fasta data'!C16)/'Fasta data'!C3))*30)*'Fasta data'!E10</f>
        <v>5448.9785538696287</v>
      </c>
      <c r="D17" s="13"/>
      <c r="E17" s="13" t="s">
        <v>17</v>
      </c>
      <c r="F17" s="14">
        <f t="shared" si="1"/>
        <v>21795.914215478515</v>
      </c>
      <c r="G17" s="13" t="s">
        <v>16</v>
      </c>
      <c r="H17" s="62">
        <f>C17/(C7*C8)*1000000</f>
        <v>7.7620777120649977</v>
      </c>
      <c r="I17" s="13"/>
      <c r="J17" s="50">
        <f t="shared" si="0"/>
        <v>3035.0810545053837</v>
      </c>
      <c r="K17" s="33"/>
      <c r="L17" s="24">
        <f>J17/(C7*C8)*1000000</f>
        <v>4.3234772856202053</v>
      </c>
    </row>
    <row r="18" spans="2:12" ht="20.25" thickTop="1" thickBot="1" x14ac:dyDescent="0.35">
      <c r="B18" s="52" t="s">
        <v>22</v>
      </c>
      <c r="C18" s="53">
        <f>((((C7-'Fasta data'!C15)/'Fasta data'!C4)*((C8-'Fasta data'!C16)/'Fasta data'!C3))*36)*'Fasta data'!E11</f>
        <v>5993.8764092565907</v>
      </c>
      <c r="D18" s="11"/>
      <c r="E18" s="11" t="s">
        <v>17</v>
      </c>
      <c r="F18" s="12">
        <f t="shared" si="1"/>
        <v>23975.505637026363</v>
      </c>
      <c r="G18" s="11" t="s">
        <v>16</v>
      </c>
      <c r="H18" s="61">
        <f>C18/(C7*C8)*1000000</f>
        <v>8.5382854832714976</v>
      </c>
      <c r="I18" s="15"/>
      <c r="J18" s="51">
        <f t="shared" si="0"/>
        <v>3338.5891599559213</v>
      </c>
      <c r="K18" s="32"/>
      <c r="L18" s="23">
        <f>J18/(C7*C8)*1000000</f>
        <v>4.7558250141822249</v>
      </c>
    </row>
    <row r="19" spans="2:12" ht="20.25" thickTop="1" thickBot="1" x14ac:dyDescent="0.35">
      <c r="B19" s="54" t="s">
        <v>23</v>
      </c>
      <c r="C19" s="55">
        <f>((((C7-'Fasta data'!C15)/'Fasta data'!C4)*((C8-'Fasta data'!C16)/'Fasta data'!C3))*42)*'Fasta data'!E12</f>
        <v>6992.8558107993558</v>
      </c>
      <c r="D19" s="13"/>
      <c r="E19" s="13" t="s">
        <v>17</v>
      </c>
      <c r="F19" s="14">
        <f t="shared" si="1"/>
        <v>27971.423243197423</v>
      </c>
      <c r="G19" s="13" t="s">
        <v>16</v>
      </c>
      <c r="H19" s="62">
        <f>C19/(C7*C8)*1000000</f>
        <v>9.9613330638167454</v>
      </c>
      <c r="I19" s="13"/>
      <c r="J19" s="50">
        <f t="shared" si="0"/>
        <v>3895.0206866152416</v>
      </c>
      <c r="K19" s="34"/>
      <c r="L19" s="24">
        <f>J19/(C7*C8)*1000000</f>
        <v>5.5484625165459285</v>
      </c>
    </row>
    <row r="20" spans="2:12" ht="20.25" thickTop="1" thickBot="1" x14ac:dyDescent="0.35">
      <c r="B20" s="52" t="s">
        <v>24</v>
      </c>
      <c r="C20" s="53">
        <f>((((C7-'Fasta data'!C15)/'Fasta data'!C4)*((C8-'Fasta data'!C16)/'Fasta data'!C3))*48)*'Fasta data'!E13</f>
        <v>7911.1096041366445</v>
      </c>
      <c r="D20" s="25"/>
      <c r="E20" s="25" t="s">
        <v>17</v>
      </c>
      <c r="F20" s="26">
        <f t="shared" si="1"/>
        <v>31644.438416546578</v>
      </c>
      <c r="G20" s="25" t="s">
        <v>16</v>
      </c>
      <c r="H20" s="63">
        <f>C20/(C7*C8)*1000000</f>
        <v>11.269386900479549</v>
      </c>
      <c r="I20" s="11"/>
      <c r="J20" s="51">
        <f t="shared" si="0"/>
        <v>4406.4880495041116</v>
      </c>
      <c r="K20" s="35"/>
      <c r="L20" s="27">
        <f>J20/(C7*C8)*1000000</f>
        <v>6.2770485035671104</v>
      </c>
    </row>
    <row r="21" spans="2:12" ht="16.5" thickTop="1" thickBot="1" x14ac:dyDescent="0.3"/>
    <row r="22" spans="2:12" x14ac:dyDescent="0.25">
      <c r="B22" s="41" t="s">
        <v>45</v>
      </c>
      <c r="C22" s="17"/>
      <c r="D22" s="17"/>
      <c r="E22" s="17"/>
      <c r="F22" s="17"/>
      <c r="G22" s="17"/>
      <c r="H22" s="17"/>
      <c r="I22" s="17"/>
      <c r="J22" s="17" t="s">
        <v>46</v>
      </c>
      <c r="K22" s="17"/>
      <c r="L22" s="28"/>
    </row>
    <row r="23" spans="2:12" ht="24.75" customHeight="1" x14ac:dyDescent="0.3">
      <c r="B23" s="42"/>
      <c r="C23" s="3" t="s">
        <v>32</v>
      </c>
      <c r="D23" s="6" t="s">
        <v>33</v>
      </c>
      <c r="E23" s="6"/>
      <c r="F23" s="6"/>
      <c r="G23" s="6"/>
      <c r="H23" s="3"/>
      <c r="I23" s="3"/>
      <c r="J23" s="3"/>
      <c r="K23" s="3"/>
      <c r="L23" s="29"/>
    </row>
    <row r="24" spans="2:12" x14ac:dyDescent="0.25">
      <c r="B24" s="19" t="s">
        <v>29</v>
      </c>
      <c r="C24" s="3"/>
      <c r="D24" s="6" t="s">
        <v>28</v>
      </c>
      <c r="E24" s="64"/>
      <c r="F24" s="64"/>
      <c r="G24" s="6"/>
      <c r="H24" s="3"/>
      <c r="I24" s="3"/>
      <c r="J24" s="3"/>
      <c r="K24" s="3"/>
      <c r="L24" s="29"/>
    </row>
    <row r="25" spans="2:12" ht="15.75" thickBot="1" x14ac:dyDescent="0.3">
      <c r="B25" s="43" t="s">
        <v>30</v>
      </c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7" spans="2:12" x14ac:dyDescent="0.25">
      <c r="B27" s="4" t="s">
        <v>48</v>
      </c>
      <c r="D27" s="4" t="s">
        <v>34</v>
      </c>
    </row>
  </sheetData>
  <sheetProtection password="CC77" sheet="1" objects="1" scenarios="1" selectLockedCells="1"/>
  <hyperlinks>
    <hyperlink ref="D24:G24" r:id="rId1" display="DWG@frendix.se"/>
    <hyperlink ref="D23" r:id="rId2"/>
    <hyperlink ref="D24" r:id="rId3"/>
    <hyperlink ref="D23:G23" r:id="rId4" display="kalkyl@frendix.se "/>
  </hyperlinks>
  <pageMargins left="0.7" right="0.7" top="0.75" bottom="0.75" header="0.3" footer="0.3"/>
  <pageSetup paperSize="9" orientation="portrait" horizontalDpi="0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F20"/>
  <sheetViews>
    <sheetView workbookViewId="0">
      <selection activeCell="F17" sqref="F17"/>
    </sheetView>
  </sheetViews>
  <sheetFormatPr defaultRowHeight="15" x14ac:dyDescent="0.25"/>
  <cols>
    <col min="1" max="1" width="30.7109375" bestFit="1" customWidth="1"/>
    <col min="3" max="3" width="5.140625" bestFit="1" customWidth="1"/>
    <col min="4" max="4" width="15.42578125" customWidth="1"/>
    <col min="5" max="5" width="7" bestFit="1" customWidth="1"/>
  </cols>
  <sheetData>
    <row r="1" spans="1:6" ht="37.5" customHeight="1" x14ac:dyDescent="0.25">
      <c r="A1" t="s">
        <v>0</v>
      </c>
      <c r="C1" t="s">
        <v>31</v>
      </c>
      <c r="D1" s="1" t="s">
        <v>13</v>
      </c>
      <c r="E1" t="s">
        <v>27</v>
      </c>
    </row>
    <row r="2" spans="1:6" x14ac:dyDescent="0.25">
      <c r="B2" s="7"/>
      <c r="C2" s="7"/>
      <c r="D2" s="8"/>
      <c r="E2" s="7">
        <v>0.85419999999999996</v>
      </c>
      <c r="F2" s="7"/>
    </row>
    <row r="3" spans="1:6" x14ac:dyDescent="0.25">
      <c r="A3" t="s">
        <v>1</v>
      </c>
      <c r="B3" s="7"/>
      <c r="C3" s="7">
        <v>2510</v>
      </c>
      <c r="D3" s="8"/>
      <c r="E3" s="7">
        <v>0.85419999999999996</v>
      </c>
      <c r="F3" s="7"/>
    </row>
    <row r="4" spans="1:6" x14ac:dyDescent="0.25">
      <c r="A4" t="s">
        <v>2</v>
      </c>
      <c r="B4" s="7"/>
      <c r="C4" s="7">
        <v>1410</v>
      </c>
      <c r="D4" s="8"/>
      <c r="E4" s="7">
        <v>0.85419999999999996</v>
      </c>
      <c r="F4" s="7"/>
    </row>
    <row r="5" spans="1:6" x14ac:dyDescent="0.25">
      <c r="B5" s="7"/>
      <c r="C5" s="7"/>
      <c r="D5" s="8"/>
      <c r="E5" s="7">
        <v>0.85419999999999996</v>
      </c>
      <c r="F5" s="7"/>
    </row>
    <row r="6" spans="1:6" x14ac:dyDescent="0.25">
      <c r="A6" t="s">
        <v>3</v>
      </c>
      <c r="B6" s="7"/>
      <c r="C6" s="7"/>
      <c r="D6" s="8"/>
      <c r="E6" s="7">
        <v>0.85419999999999996</v>
      </c>
      <c r="F6" s="7"/>
    </row>
    <row r="7" spans="1:6" x14ac:dyDescent="0.25">
      <c r="A7" t="s">
        <v>4</v>
      </c>
      <c r="B7" s="7"/>
      <c r="C7" s="7">
        <v>2500</v>
      </c>
      <c r="D7" s="8">
        <v>12</v>
      </c>
      <c r="E7" s="7">
        <v>1.08</v>
      </c>
      <c r="F7" s="7"/>
    </row>
    <row r="8" spans="1:6" x14ac:dyDescent="0.25">
      <c r="A8" t="s">
        <v>5</v>
      </c>
      <c r="B8" s="7"/>
      <c r="C8" s="7">
        <v>3500</v>
      </c>
      <c r="D8" s="8">
        <v>18</v>
      </c>
      <c r="E8" s="7">
        <v>1.08</v>
      </c>
      <c r="F8" s="7"/>
    </row>
    <row r="9" spans="1:6" x14ac:dyDescent="0.25">
      <c r="A9" t="s">
        <v>6</v>
      </c>
      <c r="B9" s="7"/>
      <c r="C9" s="7">
        <v>4500</v>
      </c>
      <c r="D9" s="8">
        <v>24</v>
      </c>
      <c r="E9" s="7">
        <v>1.08</v>
      </c>
      <c r="F9" s="7"/>
    </row>
    <row r="10" spans="1:6" x14ac:dyDescent="0.25">
      <c r="A10" t="s">
        <v>7</v>
      </c>
      <c r="B10" s="7"/>
      <c r="C10" s="7">
        <v>5500</v>
      </c>
      <c r="D10" s="8">
        <v>30</v>
      </c>
      <c r="E10" s="7">
        <v>1.08</v>
      </c>
      <c r="F10" s="7"/>
    </row>
    <row r="11" spans="1:6" x14ac:dyDescent="0.25">
      <c r="A11" t="s">
        <v>8</v>
      </c>
      <c r="B11" s="7"/>
      <c r="C11" s="7">
        <v>6500</v>
      </c>
      <c r="D11" s="8">
        <v>36</v>
      </c>
      <c r="E11" s="7">
        <v>0.99</v>
      </c>
      <c r="F11" s="7"/>
    </row>
    <row r="12" spans="1:6" x14ac:dyDescent="0.25">
      <c r="A12" t="s">
        <v>9</v>
      </c>
      <c r="B12" s="7"/>
      <c r="C12" s="7">
        <v>7500</v>
      </c>
      <c r="D12" s="8">
        <v>42</v>
      </c>
      <c r="E12" s="7">
        <v>0.99</v>
      </c>
      <c r="F12" s="7"/>
    </row>
    <row r="13" spans="1:6" x14ac:dyDescent="0.25">
      <c r="A13" t="s">
        <v>10</v>
      </c>
      <c r="B13" s="7"/>
      <c r="C13" s="7">
        <v>8500</v>
      </c>
      <c r="D13" s="8">
        <v>48</v>
      </c>
      <c r="E13" s="7">
        <v>0.98</v>
      </c>
      <c r="F13" s="7"/>
    </row>
    <row r="14" spans="1:6" x14ac:dyDescent="0.25">
      <c r="B14" s="7"/>
      <c r="C14" s="7"/>
      <c r="D14" s="7"/>
      <c r="E14" s="7"/>
      <c r="F14" s="7"/>
    </row>
    <row r="15" spans="1:6" x14ac:dyDescent="0.25">
      <c r="A15" t="s">
        <v>11</v>
      </c>
      <c r="B15" s="7"/>
      <c r="C15" s="7">
        <v>1800</v>
      </c>
      <c r="D15" s="7"/>
      <c r="E15" s="7"/>
      <c r="F15" s="7"/>
    </row>
    <row r="16" spans="1:6" x14ac:dyDescent="0.25">
      <c r="A16" t="s">
        <v>12</v>
      </c>
      <c r="B16" s="7"/>
      <c r="C16" s="7">
        <v>2000</v>
      </c>
      <c r="D16" s="7"/>
      <c r="E16" s="7"/>
      <c r="F16" s="7"/>
    </row>
    <row r="17" spans="2:6" x14ac:dyDescent="0.25">
      <c r="B17" s="7"/>
      <c r="C17" s="7"/>
      <c r="D17" s="7"/>
      <c r="E17" s="7"/>
      <c r="F17" s="7"/>
    </row>
    <row r="18" spans="2:6" x14ac:dyDescent="0.25">
      <c r="B18" s="7"/>
      <c r="C18" s="7"/>
      <c r="D18" s="7"/>
      <c r="E18" s="7"/>
      <c r="F18" s="7"/>
    </row>
    <row r="19" spans="2:6" x14ac:dyDescent="0.25">
      <c r="B19" s="7"/>
      <c r="C19" s="7"/>
      <c r="D19" s="7"/>
      <c r="E19" s="7"/>
      <c r="F19" s="7"/>
    </row>
    <row r="20" spans="2:6" x14ac:dyDescent="0.25">
      <c r="B20" s="7"/>
      <c r="C20" s="7"/>
      <c r="D20" s="7"/>
      <c r="E20" s="7"/>
      <c r="F20" s="7"/>
    </row>
  </sheetData>
  <sheetProtection password="CC77" sheet="1" objects="1" scenarios="1" selectLockedCells="1" selectUn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Inmatnig och resultat</vt:lpstr>
      <vt:lpstr>Fasta data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dcterms:created xsi:type="dcterms:W3CDTF">2018-03-09T22:01:51Z</dcterms:created>
  <dcterms:modified xsi:type="dcterms:W3CDTF">2019-12-01T22:41:27Z</dcterms:modified>
</cp:coreProperties>
</file>